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Agency Information" sheetId="4" r:id="rId1"/>
    <sheet name="TESTED Sexual Assault Kits" sheetId="2" r:id="rId2"/>
    <sheet name="UNTESTED Sexual Assault Kits" sheetId="1" r:id="rId3"/>
    <sheet name="Summary" sheetId="5" r:id="rId4"/>
    <sheet name="Cell References" sheetId="3" state="hidden" r:id="rId5"/>
  </sheets>
  <calcPr calcId="152511"/>
</workbook>
</file>

<file path=xl/calcChain.xml><?xml version="1.0" encoding="utf-8"?>
<calcChain xmlns="http://schemas.openxmlformats.org/spreadsheetml/2006/main">
  <c r="C10" i="5" l="1"/>
  <c r="C6" i="5"/>
  <c r="C9" i="5" l="1"/>
  <c r="C8" i="5"/>
  <c r="C7" i="5"/>
  <c r="C2" i="5"/>
  <c r="C4" i="5"/>
  <c r="C3" i="5"/>
  <c r="C11" i="5" l="1"/>
</calcChain>
</file>

<file path=xl/sharedStrings.xml><?xml version="1.0" encoding="utf-8"?>
<sst xmlns="http://schemas.openxmlformats.org/spreadsheetml/2006/main" count="170" uniqueCount="78">
  <si>
    <t>Agency Case #</t>
  </si>
  <si>
    <t>Charge</t>
  </si>
  <si>
    <t>Was a Victim Reference Collected?</t>
  </si>
  <si>
    <t>Did the Victim Have Consensual Sex within 96 Hours?</t>
  </si>
  <si>
    <t>Idaho State Police</t>
  </si>
  <si>
    <t>No</t>
  </si>
  <si>
    <t>Yes</t>
  </si>
  <si>
    <t>N/A</t>
  </si>
  <si>
    <t>I18-6101 Rape</t>
  </si>
  <si>
    <t>Name of Forensic Laboratory</t>
  </si>
  <si>
    <t>Date Submitted to Forensic Laboratory</t>
  </si>
  <si>
    <t>Forensic Laboratories</t>
  </si>
  <si>
    <t>Federal Bureau of Investigation</t>
  </si>
  <si>
    <t>Other Government Laboratory</t>
  </si>
  <si>
    <t>Private Laboratory</t>
  </si>
  <si>
    <t>Testing Completed or In Progress</t>
  </si>
  <si>
    <t>Completed or In Progress</t>
  </si>
  <si>
    <t>In Progress</t>
  </si>
  <si>
    <t>Completed</t>
  </si>
  <si>
    <t>Is this an Anonymous or Unreported ("Jane Doe") Kit?</t>
  </si>
  <si>
    <t>Yes or No</t>
  </si>
  <si>
    <t>Was a Suspect Reference Collected? (If "No" explain under comments)</t>
  </si>
  <si>
    <t>Comments</t>
  </si>
  <si>
    <t>Was a Consensual Partner Reference Collected?</t>
  </si>
  <si>
    <t>Reason Not Submitted</t>
  </si>
  <si>
    <t>Victim expressly indicated that no further forensic examination or testing be performed on the kit</t>
  </si>
  <si>
    <t>Law enforcment determined no crime was committed</t>
  </si>
  <si>
    <t>Agency Name:</t>
  </si>
  <si>
    <t>County:</t>
  </si>
  <si>
    <t>Point of Contact (POC) Name:</t>
  </si>
  <si>
    <t>POC Phone #:</t>
  </si>
  <si>
    <t>POC E-mail Address:</t>
  </si>
  <si>
    <t>Date Audit Completed:</t>
  </si>
  <si>
    <t>Date Collected</t>
  </si>
  <si>
    <t>Victim Age</t>
  </si>
  <si>
    <t>Is There a Named Suspect?</t>
  </si>
  <si>
    <t>Total # of TESTED Sexual Assault Kits:</t>
  </si>
  <si>
    <t>Total # of UNTESTED Sexual Assault Kits:</t>
  </si>
  <si>
    <t># Completed:</t>
  </si>
  <si>
    <t># In-Progress:</t>
  </si>
  <si>
    <t># Anonymous or Unreported</t>
  </si>
  <si>
    <t># No Crime Committed</t>
  </si>
  <si>
    <t># No Longer Investigated as Crime</t>
  </si>
  <si>
    <t>Law enforcement is no longer investigating as a crime</t>
  </si>
  <si>
    <t># Victim Refused Testing</t>
  </si>
  <si>
    <t># Still Requiring Testing</t>
  </si>
  <si>
    <t>Name:</t>
  </si>
  <si>
    <t>Title:</t>
  </si>
  <si>
    <t>Agency:</t>
  </si>
  <si>
    <t>The sexual assault kit audit was reviewed by the following COUNTY PROSECUTOR:</t>
  </si>
  <si>
    <t>The sexual assault kit audit was reviewed by the following LAW ENFORCEMENT REPRESENTATIVE:</t>
  </si>
  <si>
    <t>M14000000 (Example)</t>
  </si>
  <si>
    <t>Other</t>
  </si>
  <si>
    <r>
      <t xml:space="preserve">Reason Not Submitted to a Forensic Laboratory for Testing
</t>
    </r>
    <r>
      <rPr>
        <b/>
        <i/>
        <u/>
        <sz val="11"/>
        <rFont val="Calibri"/>
        <family val="2"/>
        <scheme val="minor"/>
      </rPr>
      <t>(If reason is one of the three options in the drop-down menu then the columns to the right are "N/A".  If "Other" is selected please explain under the Comments section.)</t>
    </r>
  </si>
  <si>
    <t>M15000000 (Example)</t>
  </si>
  <si>
    <t>None</t>
  </si>
  <si>
    <t>Prosecution was declined.  The suspect has moved out of state and cannot be located to collect a reference sample.</t>
  </si>
  <si>
    <t>Was crime committed within Idaho state boundaries?</t>
  </si>
  <si>
    <t>Ada</t>
  </si>
  <si>
    <t>Darren Wright</t>
  </si>
  <si>
    <t>208-884-7173</t>
  </si>
  <si>
    <t>Darren.Wright@isp.idaho.gov</t>
  </si>
  <si>
    <t>Forensic Scientist 4</t>
  </si>
  <si>
    <t>Jan Bennetts</t>
  </si>
  <si>
    <t>County Prosecutor</t>
  </si>
  <si>
    <t>Ada County Prosecutor's Office</t>
  </si>
  <si>
    <t>M02000001</t>
  </si>
  <si>
    <t>M03000002</t>
  </si>
  <si>
    <t>M14000003</t>
  </si>
  <si>
    <t>M15000004</t>
  </si>
  <si>
    <t>M16000005</t>
  </si>
  <si>
    <t>M13000005</t>
  </si>
  <si>
    <t>M13000008</t>
  </si>
  <si>
    <t>M14000006</t>
  </si>
  <si>
    <t>M15000003</t>
  </si>
  <si>
    <t>M16000004</t>
  </si>
  <si>
    <t>Jane Doe kit</t>
  </si>
  <si>
    <t>Prosecution declined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</si>
</sst>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u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Alignment="1">
      <alignment horizontal="center" vertical="top" wrapText="1"/>
    </xf>
    <xf numFmtId="0" fontId="2" fillId="0" borderId="0" xfId="0" applyFont="1"/>
    <xf numFmtId="0" fontId="1" fillId="0" borderId="0" xfId="0" applyFont="1"/>
    <xf numFmtId="0" fontId="0" fillId="2" borderId="3" xfId="0" applyFill="1" applyBorder="1"/>
    <xf numFmtId="0" fontId="0" fillId="2" borderId="4" xfId="0" applyFill="1" applyBorder="1"/>
    <xf numFmtId="0" fontId="0" fillId="3" borderId="0" xfId="0" applyFill="1"/>
    <xf numFmtId="0" fontId="1" fillId="4" borderId="1" xfId="0" applyFont="1" applyFill="1" applyBorder="1" applyAlignment="1">
      <alignment horizontal="right"/>
    </xf>
    <xf numFmtId="0" fontId="0" fillId="4" borderId="2" xfId="0" applyFill="1" applyBorder="1"/>
    <xf numFmtId="0" fontId="1" fillId="4" borderId="3" xfId="0" applyFont="1" applyFill="1" applyBorder="1" applyAlignment="1">
      <alignment horizontal="right"/>
    </xf>
    <xf numFmtId="0" fontId="0" fillId="4" borderId="4" xfId="0" applyFill="1" applyBorder="1"/>
    <xf numFmtId="0" fontId="0" fillId="4" borderId="6" xfId="0" applyFill="1" applyBorder="1"/>
    <xf numFmtId="0" fontId="0" fillId="4" borderId="2" xfId="0" applyFill="1" applyBorder="1" applyAlignment="1" applyProtection="1">
      <alignment horizontal="center"/>
      <protection locked="0"/>
    </xf>
    <xf numFmtId="0" fontId="0" fillId="4" borderId="4" xfId="0" applyFill="1" applyBorder="1" applyAlignment="1" applyProtection="1">
      <alignment horizontal="center"/>
      <protection locked="0"/>
    </xf>
    <xf numFmtId="0" fontId="0" fillId="4" borderId="6" xfId="0" applyFill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14" fontId="0" fillId="0" borderId="0" xfId="0" applyNumberFormat="1" applyProtection="1">
      <protection locked="0"/>
    </xf>
    <xf numFmtId="0" fontId="1" fillId="0" borderId="0" xfId="0" applyFont="1" applyAlignment="1" applyProtection="1">
      <alignment horizontal="center" vertical="top" wrapText="1"/>
    </xf>
    <xf numFmtId="14" fontId="1" fillId="0" borderId="0" xfId="0" applyNumberFormat="1" applyFont="1" applyAlignment="1" applyProtection="1">
      <alignment horizontal="center" vertical="top" wrapText="1"/>
    </xf>
    <xf numFmtId="0" fontId="2" fillId="0" borderId="0" xfId="0" applyFont="1" applyProtection="1"/>
    <xf numFmtId="14" fontId="2" fillId="0" borderId="0" xfId="0" applyNumberFormat="1" applyFont="1" applyProtection="1"/>
    <xf numFmtId="0" fontId="0" fillId="3" borderId="0" xfId="0" applyFill="1" applyProtection="1"/>
    <xf numFmtId="0" fontId="1" fillId="4" borderId="1" xfId="0" applyFont="1" applyFill="1" applyBorder="1" applyAlignment="1" applyProtection="1">
      <alignment horizontal="right"/>
    </xf>
    <xf numFmtId="0" fontId="1" fillId="4" borderId="3" xfId="0" applyFont="1" applyFill="1" applyBorder="1" applyAlignment="1" applyProtection="1">
      <alignment horizontal="right"/>
    </xf>
    <xf numFmtId="0" fontId="0" fillId="2" borderId="3" xfId="0" applyFill="1" applyBorder="1" applyProtection="1"/>
    <xf numFmtId="0" fontId="0" fillId="2" borderId="4" xfId="0" applyFill="1" applyBorder="1" applyProtection="1"/>
    <xf numFmtId="0" fontId="1" fillId="4" borderId="5" xfId="0" applyFont="1" applyFill="1" applyBorder="1" applyAlignment="1" applyProtection="1">
      <alignment horizontal="right"/>
    </xf>
    <xf numFmtId="0" fontId="3" fillId="4" borderId="3" xfId="0" applyFont="1" applyFill="1" applyBorder="1" applyAlignment="1">
      <alignment horizontal="right"/>
    </xf>
    <xf numFmtId="0" fontId="3" fillId="4" borderId="5" xfId="0" applyFont="1" applyFill="1" applyBorder="1" applyAlignment="1">
      <alignment horizontal="right"/>
    </xf>
    <xf numFmtId="0" fontId="3" fillId="4" borderId="7" xfId="0" applyFont="1" applyFill="1" applyBorder="1" applyAlignment="1" applyProtection="1">
      <alignment horizontal="left"/>
    </xf>
    <xf numFmtId="0" fontId="3" fillId="4" borderId="8" xfId="0" applyFont="1" applyFill="1" applyBorder="1" applyAlignment="1" applyProtection="1">
      <alignment horizontal="left"/>
    </xf>
    <xf numFmtId="14" fontId="0" fillId="4" borderId="6" xfId="0" applyNumberFormat="1" applyFill="1" applyBorder="1" applyAlignment="1" applyProtection="1">
      <alignment horizontal="center"/>
      <protection locked="0"/>
    </xf>
  </cellXfs>
  <cellStyles count="1">
    <cellStyle name="Normal" xfId="0" builtinId="0"/>
  </cellStyles>
  <dxfs count="22"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font>
        <b/>
        <i val="0"/>
        <strike val="0"/>
        <condense val="0"/>
        <extend val="0"/>
        <outline val="0"/>
        <shadow val="0"/>
        <u/>
        <vertAlign val="baseline"/>
        <sz val="11"/>
        <color theme="1"/>
        <name val="Calibri"/>
        <scheme val="minor"/>
      </font>
      <alignment horizontal="center" vertical="top" textRotation="0" wrapText="1" indent="0" justifyLastLine="0" shrinkToFit="0" readingOrder="0"/>
      <protection locked="0" hidden="0"/>
    </dxf>
    <dxf>
      <protection locked="0" hidden="0"/>
    </dxf>
    <dxf>
      <protection locked="0" hidden="0"/>
    </dxf>
    <dxf>
      <numFmt numFmtId="19" formatCode="m/d/yyyy"/>
      <protection locked="0" hidden="0"/>
    </dxf>
    <dxf>
      <numFmt numFmtId="19" formatCode="m/d/yyyy"/>
      <protection locked="0" hidden="0"/>
    </dxf>
    <dxf>
      <protection locked="0" hidden="0"/>
    </dxf>
    <dxf>
      <protection locked="0" hidden="0"/>
    </dxf>
    <dxf>
      <font>
        <b/>
        <i val="0"/>
        <strike val="0"/>
        <condense val="0"/>
        <extend val="0"/>
        <outline val="0"/>
        <shadow val="0"/>
        <u/>
        <vertAlign val="baseline"/>
        <sz val="11"/>
        <color theme="1"/>
        <name val="Calibri"/>
        <scheme val="minor"/>
      </font>
      <alignment horizontal="center" vertical="top" textRotation="0" wrapText="1" indent="0" justifyLastLine="0" shrinkToFit="0" readingOrder="0"/>
      <protection locked="0" hidden="0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id="2" name="Table13" displayName="Table13" ref="A1:E1048576" totalsRowShown="0" headerRowDxfId="21" dataDxfId="20">
  <autoFilter ref="A1:E1048576"/>
  <tableColumns count="5">
    <tableColumn id="3" name="Agency Case #" dataDxfId="19"/>
    <tableColumn id="4" name="Date Submitted to Forensic Laboratory" dataDxfId="18"/>
    <tableColumn id="2" name="Testing Completed or In Progress" dataDxfId="17"/>
    <tableColumn id="1" name="Name of Forensic Laboratory" dataDxfId="16"/>
    <tableColumn id="5" name="Was crime committed within Idaho state boundaries?" dataDxfId="15"/>
  </tableColumns>
  <tableStyleInfo name="TableStyleMedium13" showFirstColumn="0" showLastColumn="0" showRowStripes="1" showColumnStripes="0"/>
</table>
</file>

<file path=xl/tables/table2.xml><?xml version="1.0" encoding="utf-8"?>
<table xmlns="http://schemas.openxmlformats.org/spreadsheetml/2006/main" id="1" name="Table1" displayName="Table1" ref="A1:M1048576" totalsRowShown="0" headerRowDxfId="14" dataDxfId="13">
  <autoFilter ref="A1:M1048576"/>
  <tableColumns count="13">
    <tableColumn id="3" name="Agency Case #" dataDxfId="12"/>
    <tableColumn id="13" name="Charge" dataDxfId="11"/>
    <tableColumn id="1" name="Was crime committed within Idaho state boundaries?" dataDxfId="10"/>
    <tableColumn id="4" name="Date Collected" dataDxfId="9"/>
    <tableColumn id="5" name="Is this an Anonymous or Unreported (&quot;Jane Doe&quot;) Kit?" dataDxfId="8"/>
    <tableColumn id="7" name="Victim Age" dataDxfId="7"/>
    <tableColumn id="15" name="Reason Not Submitted to a Forensic Laboratory for Testing_x000a_(If reason is one of the three options in the drop-down menu then the columns to the right are &quot;N/A&quot;.  If &quot;Other&quot; is selected please explain under the Comments section.)" dataDxfId="6"/>
    <tableColumn id="8" name="Was a Victim Reference Collected?" dataDxfId="5"/>
    <tableColumn id="9" name="Is There a Named Suspect?" dataDxfId="4"/>
    <tableColumn id="10" name="Was a Suspect Reference Collected? (If &quot;No&quot; explain under comments)" dataDxfId="3"/>
    <tableColumn id="11" name="Did the Victim Have Consensual Sex within 96 Hours?" dataDxfId="2"/>
    <tableColumn id="12" name="Was a Consensual Partner Reference Collected?" dataDxfId="1"/>
    <tableColumn id="17" name="Comments" dataDxfId="0"/>
  </tableColumns>
  <tableStyleInfo name="TableStyleMedium1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20"/>
  <sheetViews>
    <sheetView tabSelected="1" topLeftCell="B1" workbookViewId="0">
      <selection activeCell="C2" sqref="C2"/>
    </sheetView>
  </sheetViews>
  <sheetFormatPr defaultRowHeight="15" x14ac:dyDescent="0.25"/>
  <cols>
    <col min="1" max="1" width="9.140625" style="21"/>
    <col min="2" max="2" width="27.5703125" style="21" bestFit="1" customWidth="1"/>
    <col min="3" max="3" width="62.42578125" style="21" customWidth="1"/>
    <col min="4" max="16384" width="9.140625" style="21"/>
  </cols>
  <sheetData>
    <row r="1" spans="2:3" ht="15.75" thickBot="1" x14ac:dyDescent="0.3"/>
    <row r="2" spans="2:3" ht="15.75" thickTop="1" x14ac:dyDescent="0.25">
      <c r="B2" s="22" t="s">
        <v>27</v>
      </c>
      <c r="C2" s="12" t="s">
        <v>4</v>
      </c>
    </row>
    <row r="3" spans="2:3" x14ac:dyDescent="0.25">
      <c r="B3" s="23" t="s">
        <v>28</v>
      </c>
      <c r="C3" s="13" t="s">
        <v>58</v>
      </c>
    </row>
    <row r="4" spans="2:3" x14ac:dyDescent="0.25">
      <c r="B4" s="24"/>
      <c r="C4" s="25"/>
    </row>
    <row r="5" spans="2:3" x14ac:dyDescent="0.25">
      <c r="B5" s="23" t="s">
        <v>29</v>
      </c>
      <c r="C5" s="13" t="s">
        <v>59</v>
      </c>
    </row>
    <row r="6" spans="2:3" x14ac:dyDescent="0.25">
      <c r="B6" s="23" t="s">
        <v>30</v>
      </c>
      <c r="C6" s="13" t="s">
        <v>60</v>
      </c>
    </row>
    <row r="7" spans="2:3" x14ac:dyDescent="0.25">
      <c r="B7" s="23" t="s">
        <v>31</v>
      </c>
      <c r="C7" s="13" t="s">
        <v>61</v>
      </c>
    </row>
    <row r="8" spans="2:3" x14ac:dyDescent="0.25">
      <c r="B8" s="24"/>
      <c r="C8" s="25"/>
    </row>
    <row r="9" spans="2:3" ht="15.75" thickBot="1" x14ac:dyDescent="0.3">
      <c r="B9" s="26" t="s">
        <v>32</v>
      </c>
      <c r="C9" s="31">
        <v>42503</v>
      </c>
    </row>
    <row r="10" spans="2:3" ht="16.5" thickTop="1" thickBot="1" x14ac:dyDescent="0.3"/>
    <row r="11" spans="2:3" ht="15.75" thickTop="1" x14ac:dyDescent="0.25">
      <c r="B11" s="29" t="s">
        <v>50</v>
      </c>
      <c r="C11" s="30"/>
    </row>
    <row r="12" spans="2:3" x14ac:dyDescent="0.25">
      <c r="B12" s="23" t="s">
        <v>46</v>
      </c>
      <c r="C12" s="13" t="s">
        <v>59</v>
      </c>
    </row>
    <row r="13" spans="2:3" x14ac:dyDescent="0.25">
      <c r="B13" s="23" t="s">
        <v>47</v>
      </c>
      <c r="C13" s="13" t="s">
        <v>62</v>
      </c>
    </row>
    <row r="14" spans="2:3" ht="15.75" thickBot="1" x14ac:dyDescent="0.3">
      <c r="B14" s="26" t="s">
        <v>48</v>
      </c>
      <c r="C14" s="14" t="s">
        <v>4</v>
      </c>
    </row>
    <row r="15" spans="2:3" ht="16.5" thickTop="1" thickBot="1" x14ac:dyDescent="0.3"/>
    <row r="16" spans="2:3" ht="15.75" thickTop="1" x14ac:dyDescent="0.25">
      <c r="B16" s="29" t="s">
        <v>49</v>
      </c>
      <c r="C16" s="30"/>
    </row>
    <row r="17" spans="2:3" x14ac:dyDescent="0.25">
      <c r="B17" s="23" t="s">
        <v>46</v>
      </c>
      <c r="C17" s="13" t="s">
        <v>63</v>
      </c>
    </row>
    <row r="18" spans="2:3" x14ac:dyDescent="0.25">
      <c r="B18" s="23" t="s">
        <v>47</v>
      </c>
      <c r="C18" s="13" t="s">
        <v>64</v>
      </c>
    </row>
    <row r="19" spans="2:3" ht="15.75" thickBot="1" x14ac:dyDescent="0.3">
      <c r="B19" s="26" t="s">
        <v>48</v>
      </c>
      <c r="C19" s="14" t="s">
        <v>65</v>
      </c>
    </row>
    <row r="20" spans="2:3" ht="15.75" thickTop="1" x14ac:dyDescent="0.25"/>
  </sheetData>
  <sheetProtection sheet="1" objects="1" scenarios="1" selectLockedCells="1"/>
  <mergeCells count="2">
    <mergeCell ref="B11:C11"/>
    <mergeCell ref="B16:C1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workbookViewId="0">
      <selection activeCell="A8" sqref="A8"/>
    </sheetView>
  </sheetViews>
  <sheetFormatPr defaultRowHeight="15" x14ac:dyDescent="0.25"/>
  <cols>
    <col min="1" max="1" width="30.7109375" style="15" customWidth="1"/>
    <col min="2" max="3" width="30.7109375" style="16" customWidth="1"/>
    <col min="4" max="5" width="30.7109375" style="15" customWidth="1"/>
  </cols>
  <sheetData>
    <row r="1" spans="1:5" s="1" customFormat="1" ht="30" x14ac:dyDescent="0.25">
      <c r="A1" s="17" t="s">
        <v>0</v>
      </c>
      <c r="B1" s="18" t="s">
        <v>10</v>
      </c>
      <c r="C1" s="18" t="s">
        <v>15</v>
      </c>
      <c r="D1" s="17" t="s">
        <v>9</v>
      </c>
      <c r="E1" s="17" t="s">
        <v>57</v>
      </c>
    </row>
    <row r="2" spans="1:5" s="2" customFormat="1" x14ac:dyDescent="0.25">
      <c r="A2" s="19" t="s">
        <v>51</v>
      </c>
      <c r="B2" s="20">
        <v>41917</v>
      </c>
      <c r="C2" s="20" t="s">
        <v>18</v>
      </c>
      <c r="D2" s="19" t="s">
        <v>4</v>
      </c>
      <c r="E2" s="19" t="s">
        <v>6</v>
      </c>
    </row>
    <row r="3" spans="1:5" x14ac:dyDescent="0.25">
      <c r="A3" s="15" t="s">
        <v>66</v>
      </c>
      <c r="B3" s="16">
        <v>37257</v>
      </c>
      <c r="C3" s="16" t="s">
        <v>18</v>
      </c>
      <c r="D3" s="15" t="s">
        <v>12</v>
      </c>
      <c r="E3" s="15" t="s">
        <v>6</v>
      </c>
    </row>
    <row r="4" spans="1:5" x14ac:dyDescent="0.25">
      <c r="A4" s="15" t="s">
        <v>67</v>
      </c>
      <c r="B4" s="16">
        <v>37657</v>
      </c>
      <c r="C4" s="16" t="s">
        <v>18</v>
      </c>
      <c r="D4" s="15" t="s">
        <v>12</v>
      </c>
      <c r="E4" s="15" t="s">
        <v>6</v>
      </c>
    </row>
    <row r="5" spans="1:5" x14ac:dyDescent="0.25">
      <c r="A5" s="15" t="s">
        <v>68</v>
      </c>
      <c r="B5" s="16">
        <v>41861</v>
      </c>
      <c r="C5" s="16" t="s">
        <v>18</v>
      </c>
      <c r="D5" s="15" t="s">
        <v>14</v>
      </c>
      <c r="E5" s="15" t="s">
        <v>6</v>
      </c>
    </row>
    <row r="6" spans="1:5" x14ac:dyDescent="0.25">
      <c r="A6" s="15" t="s">
        <v>69</v>
      </c>
      <c r="B6" s="16">
        <v>42137</v>
      </c>
      <c r="C6" s="16" t="s">
        <v>17</v>
      </c>
      <c r="D6" s="15" t="s">
        <v>4</v>
      </c>
      <c r="E6" s="15" t="s">
        <v>6</v>
      </c>
    </row>
    <row r="7" spans="1:5" x14ac:dyDescent="0.25">
      <c r="A7" s="15" t="s">
        <v>70</v>
      </c>
      <c r="B7" s="16">
        <v>42443</v>
      </c>
      <c r="C7" s="16" t="s">
        <v>17</v>
      </c>
      <c r="D7" s="15" t="s">
        <v>4</v>
      </c>
      <c r="E7" s="15" t="s">
        <v>6</v>
      </c>
    </row>
  </sheetData>
  <sheetProtection sheet="1" objects="1" scenarios="1" selectLockedCells="1"/>
  <pageMargins left="0.7" right="0.7" top="0.75" bottom="0.75" header="0.3" footer="0.3"/>
  <ignoredErrors>
    <ignoredError sqref="C1 D1:E1 C8:C1048576 D8:D1048576" listDataValidation="1"/>
  </ignoredErrors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operator="equal" allowBlank="1" showInputMessage="1" showErrorMessage="1">
          <x14:formula1>
            <xm:f>'Cell References'!$A$2:$A$6</xm:f>
          </x14:formula1>
          <xm:sqref>D1:D1048576</xm:sqref>
        </x14:dataValidation>
        <x14:dataValidation type="list" allowBlank="1" showInputMessage="1" showErrorMessage="1">
          <x14:formula1>
            <xm:f>'Cell References'!$A$9:$A$11</xm:f>
          </x14:formula1>
          <xm:sqref>C1:C1048576</xm:sqref>
        </x14:dataValidation>
        <x14:dataValidation type="list" allowBlank="1" showInputMessage="1" showErrorMessage="1">
          <x14:formula1>
            <xm:f>'Cell References'!$A$14:$A$17</xm:f>
          </x14:formula1>
          <xm:sqref>E1:E1048576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"/>
  <sheetViews>
    <sheetView workbookViewId="0">
      <selection activeCell="A9" sqref="A9"/>
    </sheetView>
  </sheetViews>
  <sheetFormatPr defaultRowHeight="15" x14ac:dyDescent="0.25"/>
  <cols>
    <col min="1" max="6" width="20.7109375" style="15" customWidth="1"/>
    <col min="7" max="7" width="90.5703125" style="15" customWidth="1"/>
    <col min="8" max="12" width="20.7109375" style="15" customWidth="1"/>
    <col min="13" max="13" width="100.7109375" style="15" customWidth="1"/>
  </cols>
  <sheetData>
    <row r="1" spans="1:13" s="1" customFormat="1" ht="60" x14ac:dyDescent="0.25">
      <c r="A1" s="17" t="s">
        <v>0</v>
      </c>
      <c r="B1" s="17" t="s">
        <v>1</v>
      </c>
      <c r="C1" s="17" t="s">
        <v>57</v>
      </c>
      <c r="D1" s="17" t="s">
        <v>33</v>
      </c>
      <c r="E1" s="17" t="s">
        <v>19</v>
      </c>
      <c r="F1" s="17" t="s">
        <v>34</v>
      </c>
      <c r="G1" s="17" t="s">
        <v>53</v>
      </c>
      <c r="H1" s="17" t="s">
        <v>2</v>
      </c>
      <c r="I1" s="17" t="s">
        <v>35</v>
      </c>
      <c r="J1" s="17" t="s">
        <v>21</v>
      </c>
      <c r="K1" s="17" t="s">
        <v>3</v>
      </c>
      <c r="L1" s="17" t="s">
        <v>23</v>
      </c>
      <c r="M1" s="17" t="s">
        <v>22</v>
      </c>
    </row>
    <row r="2" spans="1:13" s="2" customFormat="1" x14ac:dyDescent="0.25">
      <c r="A2" s="19" t="s">
        <v>51</v>
      </c>
      <c r="B2" s="19" t="s">
        <v>8</v>
      </c>
      <c r="C2" s="19" t="s">
        <v>6</v>
      </c>
      <c r="D2" s="20">
        <v>41917</v>
      </c>
      <c r="E2" s="19" t="s">
        <v>5</v>
      </c>
      <c r="F2" s="19">
        <v>19</v>
      </c>
      <c r="G2" s="19" t="s">
        <v>25</v>
      </c>
      <c r="H2" s="19" t="s">
        <v>7</v>
      </c>
      <c r="I2" s="19" t="s">
        <v>7</v>
      </c>
      <c r="J2" s="19" t="s">
        <v>7</v>
      </c>
      <c r="K2" s="19" t="s">
        <v>7</v>
      </c>
      <c r="L2" s="19" t="s">
        <v>7</v>
      </c>
      <c r="M2" s="19" t="s">
        <v>55</v>
      </c>
    </row>
    <row r="3" spans="1:13" s="2" customFormat="1" x14ac:dyDescent="0.25">
      <c r="A3" s="19" t="s">
        <v>54</v>
      </c>
      <c r="B3" s="19" t="s">
        <v>8</v>
      </c>
      <c r="C3" s="19" t="s">
        <v>6</v>
      </c>
      <c r="D3" s="20">
        <v>42086</v>
      </c>
      <c r="E3" s="19" t="s">
        <v>5</v>
      </c>
      <c r="F3" s="19">
        <v>32</v>
      </c>
      <c r="G3" s="19" t="s">
        <v>52</v>
      </c>
      <c r="H3" s="19" t="s">
        <v>6</v>
      </c>
      <c r="I3" s="19" t="s">
        <v>6</v>
      </c>
      <c r="J3" s="19" t="s">
        <v>5</v>
      </c>
      <c r="K3" s="19" t="s">
        <v>5</v>
      </c>
      <c r="L3" s="19" t="s">
        <v>7</v>
      </c>
      <c r="M3" s="19" t="s">
        <v>56</v>
      </c>
    </row>
    <row r="4" spans="1:13" x14ac:dyDescent="0.25">
      <c r="A4" s="15" t="s">
        <v>71</v>
      </c>
      <c r="B4" s="15" t="s">
        <v>8</v>
      </c>
      <c r="C4" s="15" t="s">
        <v>6</v>
      </c>
      <c r="D4" s="16">
        <v>41345</v>
      </c>
      <c r="E4" s="15" t="s">
        <v>5</v>
      </c>
      <c r="F4" s="15">
        <v>35</v>
      </c>
      <c r="G4" s="15" t="s">
        <v>26</v>
      </c>
      <c r="H4" s="15" t="s">
        <v>7</v>
      </c>
      <c r="I4" s="15" t="s">
        <v>7</v>
      </c>
      <c r="J4" s="15" t="s">
        <v>7</v>
      </c>
      <c r="K4" s="15" t="s">
        <v>7</v>
      </c>
      <c r="L4" s="15" t="s">
        <v>7</v>
      </c>
      <c r="M4" s="15" t="s">
        <v>7</v>
      </c>
    </row>
    <row r="5" spans="1:13" x14ac:dyDescent="0.25">
      <c r="A5" s="15" t="s">
        <v>72</v>
      </c>
      <c r="B5" s="15" t="s">
        <v>8</v>
      </c>
      <c r="C5" s="15" t="s">
        <v>6</v>
      </c>
      <c r="D5" s="16">
        <v>41402</v>
      </c>
      <c r="E5" s="15" t="s">
        <v>6</v>
      </c>
      <c r="F5" s="15">
        <v>25</v>
      </c>
      <c r="G5" s="15" t="s">
        <v>52</v>
      </c>
      <c r="H5" s="15" t="s">
        <v>7</v>
      </c>
      <c r="I5" s="15" t="s">
        <v>7</v>
      </c>
      <c r="J5" s="15" t="s">
        <v>7</v>
      </c>
      <c r="K5" s="15" t="s">
        <v>7</v>
      </c>
      <c r="L5" s="15" t="s">
        <v>7</v>
      </c>
      <c r="M5" s="15" t="s">
        <v>76</v>
      </c>
    </row>
    <row r="6" spans="1:13" x14ac:dyDescent="0.25">
      <c r="A6" s="15" t="s">
        <v>73</v>
      </c>
      <c r="B6" s="15" t="s">
        <v>8</v>
      </c>
      <c r="C6" s="15" t="s">
        <v>6</v>
      </c>
      <c r="D6" s="16">
        <v>41797</v>
      </c>
      <c r="E6" s="15" t="s">
        <v>5</v>
      </c>
      <c r="F6" s="15">
        <v>9</v>
      </c>
      <c r="G6" s="15" t="s">
        <v>43</v>
      </c>
      <c r="H6" s="15" t="s">
        <v>7</v>
      </c>
      <c r="I6" s="15" t="s">
        <v>7</v>
      </c>
      <c r="J6" s="15" t="s">
        <v>7</v>
      </c>
      <c r="K6" s="15" t="s">
        <v>7</v>
      </c>
      <c r="L6" s="15" t="s">
        <v>7</v>
      </c>
      <c r="M6" s="15" t="s">
        <v>7</v>
      </c>
    </row>
    <row r="7" spans="1:13" x14ac:dyDescent="0.25">
      <c r="A7" s="15" t="s">
        <v>74</v>
      </c>
      <c r="B7" s="15" t="s">
        <v>8</v>
      </c>
      <c r="C7" s="15" t="s">
        <v>6</v>
      </c>
      <c r="D7" s="16">
        <v>42061</v>
      </c>
      <c r="E7" s="15" t="s">
        <v>5</v>
      </c>
      <c r="F7" s="15">
        <v>42</v>
      </c>
      <c r="G7" s="15" t="s">
        <v>25</v>
      </c>
      <c r="H7" s="15" t="s">
        <v>7</v>
      </c>
      <c r="I7" s="15" t="s">
        <v>7</v>
      </c>
      <c r="J7" s="15" t="s">
        <v>7</v>
      </c>
      <c r="K7" s="15" t="s">
        <v>7</v>
      </c>
      <c r="L7" s="15" t="s">
        <v>7</v>
      </c>
      <c r="M7" s="15" t="s">
        <v>7</v>
      </c>
    </row>
    <row r="8" spans="1:13" x14ac:dyDescent="0.25">
      <c r="A8" s="15" t="s">
        <v>75</v>
      </c>
      <c r="B8" s="15" t="s">
        <v>8</v>
      </c>
      <c r="C8" s="15" t="s">
        <v>6</v>
      </c>
      <c r="D8" s="16">
        <v>42443</v>
      </c>
      <c r="E8" s="15" t="s">
        <v>5</v>
      </c>
      <c r="F8" s="15">
        <v>3</v>
      </c>
      <c r="G8" s="15" t="s">
        <v>52</v>
      </c>
      <c r="H8" s="15" t="s">
        <v>6</v>
      </c>
      <c r="I8" s="15" t="s">
        <v>6</v>
      </c>
      <c r="J8" s="15" t="s">
        <v>6</v>
      </c>
      <c r="K8" s="15" t="s">
        <v>5</v>
      </c>
      <c r="L8" s="15" t="s">
        <v>7</v>
      </c>
      <c r="M8" s="15" t="s">
        <v>77</v>
      </c>
    </row>
    <row r="9" spans="1:13" x14ac:dyDescent="0.25">
      <c r="D9" s="16"/>
    </row>
    <row r="10" spans="1:13" x14ac:dyDescent="0.25">
      <c r="D10" s="16"/>
    </row>
  </sheetData>
  <sheetProtection sheet="1" objects="1" scenarios="1" selectLockedCells="1"/>
  <pageMargins left="0.7" right="0.7" top="0.75" bottom="0.75" header="0.3" footer="0.3"/>
  <ignoredErrors>
    <ignoredError sqref="E1 H1 I1:J1 K1 L1 G1 H9:H1048576 K9:K1048576 C1" listDataValidation="1"/>
  </ignoredErrors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'Cell References'!$A$14:$A$17</xm:f>
          </x14:formula1>
          <xm:sqref>H1:L1048576 C1:C1048576</xm:sqref>
        </x14:dataValidation>
        <x14:dataValidation type="list" allowBlank="1" showInputMessage="1">
          <x14:formula1>
            <xm:f>'Cell References'!$A$20:$A$24</xm:f>
          </x14:formula1>
          <xm:sqref>G1:G1048576</xm:sqref>
        </x14:dataValidation>
        <x14:dataValidation type="list" allowBlank="1" showInputMessage="1" showErrorMessage="1">
          <x14:formula1>
            <xm:f>'Cell References'!$A$14:$A$16</xm:f>
          </x14:formula1>
          <xm:sqref>E1:E1048576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12"/>
  <sheetViews>
    <sheetView workbookViewId="0"/>
  </sheetViews>
  <sheetFormatPr defaultRowHeight="15" x14ac:dyDescent="0.25"/>
  <cols>
    <col min="1" max="1" width="9.140625" style="6"/>
    <col min="2" max="2" width="36.85546875" style="6" bestFit="1" customWidth="1"/>
    <col min="3" max="16384" width="9.140625" style="6"/>
  </cols>
  <sheetData>
    <row r="1" spans="2:3" ht="15.75" thickBot="1" x14ac:dyDescent="0.3"/>
    <row r="2" spans="2:3" ht="15.75" thickTop="1" x14ac:dyDescent="0.25">
      <c r="B2" s="7" t="s">
        <v>36</v>
      </c>
      <c r="C2" s="8">
        <f>COUNTA(Table13[[#All],[Agency Case '#]])-2</f>
        <v>5</v>
      </c>
    </row>
    <row r="3" spans="2:3" x14ac:dyDescent="0.25">
      <c r="B3" s="27" t="s">
        <v>38</v>
      </c>
      <c r="C3" s="10">
        <f>COUNTIF(Table13[[#All],[Testing Completed or In Progress]],"Completed")-1</f>
        <v>3</v>
      </c>
    </row>
    <row r="4" spans="2:3" x14ac:dyDescent="0.25">
      <c r="B4" s="27" t="s">
        <v>39</v>
      </c>
      <c r="C4" s="10">
        <f>COUNTIF(Table13[[#All],[Testing Completed or In Progress]],"In Progress")</f>
        <v>2</v>
      </c>
    </row>
    <row r="5" spans="2:3" x14ac:dyDescent="0.25">
      <c r="B5" s="4"/>
      <c r="C5" s="5"/>
    </row>
    <row r="6" spans="2:3" x14ac:dyDescent="0.25">
      <c r="B6" s="9" t="s">
        <v>37</v>
      </c>
      <c r="C6" s="10">
        <f>COUNTA(Table1[[#All],[Agency Case '#]])-3</f>
        <v>5</v>
      </c>
    </row>
    <row r="7" spans="2:3" x14ac:dyDescent="0.25">
      <c r="B7" s="27" t="s">
        <v>40</v>
      </c>
      <c r="C7" s="10">
        <f>COUNTIF(Table1[[#All],[Is this an Anonymous or Unreported ("Jane Doe") Kit?]],"Yes")</f>
        <v>1</v>
      </c>
    </row>
    <row r="8" spans="2:3" x14ac:dyDescent="0.25">
      <c r="B8" s="27" t="s">
        <v>41</v>
      </c>
      <c r="C8" s="10">
        <f>COUNTIF(Table1[[#All],[Reason Not Submitted to a Forensic Laboratory for Testing
(If reason is one of the three options in the drop-down menu then the columns to the right are "N/A".  If "Other" is selected please explain under the Comments section.)]],"Law enforcment determined no crime was committed")</f>
        <v>1</v>
      </c>
    </row>
    <row r="9" spans="2:3" x14ac:dyDescent="0.25">
      <c r="B9" s="27" t="s">
        <v>42</v>
      </c>
      <c r="C9" s="10">
        <f>COUNTIF(Table1[[#All],[Reason Not Submitted to a Forensic Laboratory for Testing
(If reason is one of the three options in the drop-down menu then the columns to the right are "N/A".  If "Other" is selected please explain under the Comments section.)]],"Law enforcement is no longer investigating as a crime")</f>
        <v>1</v>
      </c>
    </row>
    <row r="10" spans="2:3" x14ac:dyDescent="0.25">
      <c r="B10" s="27" t="s">
        <v>44</v>
      </c>
      <c r="C10" s="10">
        <f>COUNTIF(Table1[[#All],[Reason Not Submitted to a Forensic Laboratory for Testing
(If reason is one of the three options in the drop-down menu then the columns to the right are "N/A".  If "Other" is selected please explain under the Comments section.)]],"Victim expressly indicated that no further forensic examination or testing be performed on the kit")-1</f>
        <v>1</v>
      </c>
    </row>
    <row r="11" spans="2:3" ht="15.75" thickBot="1" x14ac:dyDescent="0.3">
      <c r="B11" s="28" t="s">
        <v>45</v>
      </c>
      <c r="C11" s="11">
        <f>C6-(C7+C8+C9+C10)</f>
        <v>1</v>
      </c>
    </row>
    <row r="12" spans="2:3" ht="15.75" thickTop="1" x14ac:dyDescent="0.25"/>
  </sheetData>
  <sheetProtection sheet="1" objects="1" scenarios="1" selectLockedCells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defaultRowHeight="15" x14ac:dyDescent="0.25"/>
  <sheetData>
    <row r="1" spans="1:1" x14ac:dyDescent="0.25">
      <c r="A1" s="3" t="s">
        <v>11</v>
      </c>
    </row>
    <row r="3" spans="1:1" x14ac:dyDescent="0.25">
      <c r="A3" t="s">
        <v>4</v>
      </c>
    </row>
    <row r="4" spans="1:1" x14ac:dyDescent="0.25">
      <c r="A4" t="s">
        <v>12</v>
      </c>
    </row>
    <row r="5" spans="1:1" x14ac:dyDescent="0.25">
      <c r="A5" t="s">
        <v>13</v>
      </c>
    </row>
    <row r="6" spans="1:1" x14ac:dyDescent="0.25">
      <c r="A6" t="s">
        <v>14</v>
      </c>
    </row>
    <row r="8" spans="1:1" x14ac:dyDescent="0.25">
      <c r="A8" s="3" t="s">
        <v>16</v>
      </c>
    </row>
    <row r="10" spans="1:1" x14ac:dyDescent="0.25">
      <c r="A10" t="s">
        <v>18</v>
      </c>
    </row>
    <row r="11" spans="1:1" x14ac:dyDescent="0.25">
      <c r="A11" t="s">
        <v>17</v>
      </c>
    </row>
    <row r="13" spans="1:1" x14ac:dyDescent="0.25">
      <c r="A13" s="3" t="s">
        <v>20</v>
      </c>
    </row>
    <row r="15" spans="1:1" x14ac:dyDescent="0.25">
      <c r="A15" t="s">
        <v>6</v>
      </c>
    </row>
    <row r="16" spans="1:1" x14ac:dyDescent="0.25">
      <c r="A16" t="s">
        <v>5</v>
      </c>
    </row>
    <row r="17" spans="1:1" x14ac:dyDescent="0.25">
      <c r="A17" t="s">
        <v>7</v>
      </c>
    </row>
    <row r="19" spans="1:1" x14ac:dyDescent="0.25">
      <c r="A19" s="3" t="s">
        <v>24</v>
      </c>
    </row>
    <row r="20" spans="1:1" x14ac:dyDescent="0.25">
      <c r="A20" s="3"/>
    </row>
    <row r="21" spans="1:1" x14ac:dyDescent="0.25">
      <c r="A21" t="s">
        <v>26</v>
      </c>
    </row>
    <row r="22" spans="1:1" x14ac:dyDescent="0.25">
      <c r="A22" t="s">
        <v>43</v>
      </c>
    </row>
    <row r="23" spans="1:1" x14ac:dyDescent="0.25">
      <c r="A23" t="s">
        <v>25</v>
      </c>
    </row>
    <row r="24" spans="1:1" x14ac:dyDescent="0.25">
      <c r="A24" t="s">
        <v>52</v>
      </c>
    </row>
  </sheetData>
  <sheetProtection sheet="1" objects="1" scenarios="1" selectLockedCell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Agency Information</vt:lpstr>
      <vt:lpstr>TESTED Sexual Assault Kits</vt:lpstr>
      <vt:lpstr>UNTESTED Sexual Assault Kits</vt:lpstr>
      <vt:lpstr>Summary</vt:lpstr>
      <vt:lpstr>Cell References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2016-05-25T04:31:41Z</dcterms:modified>
</cp:coreProperties>
</file>